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35" windowWidth="15480" windowHeight="9945" tabRatio="923"/>
  </bookViews>
  <sheets>
    <sheet name="домовой" sheetId="8" r:id="rId1"/>
    <sheet name="домовой коробка" sheetId="39" r:id="rId2"/>
  </sheets>
  <definedNames>
    <definedName name="ПРОДУКТЫ">#REF!</definedName>
  </definedNames>
  <calcPr calcId="145621"/>
</workbook>
</file>

<file path=xl/calcChain.xml><?xml version="1.0" encoding="utf-8"?>
<calcChain xmlns="http://schemas.openxmlformats.org/spreadsheetml/2006/main">
  <c r="H18" i="8" l="1"/>
  <c r="G18" i="8"/>
  <c r="I18" i="8"/>
  <c r="B38" i="8"/>
  <c r="J26" i="8"/>
  <c r="F31" i="8" l="1"/>
  <c r="F29" i="8" l="1"/>
  <c r="J27" i="8"/>
  <c r="I27" i="8"/>
  <c r="H27" i="8"/>
  <c r="G27" i="8"/>
  <c r="F27" i="8"/>
  <c r="I26" i="8"/>
  <c r="H26" i="8"/>
  <c r="G26" i="8"/>
  <c r="F26" i="8"/>
  <c r="F25" i="8"/>
  <c r="J24" i="8"/>
  <c r="I24" i="8"/>
  <c r="H24" i="8"/>
  <c r="G24" i="8"/>
  <c r="I23" i="8"/>
  <c r="H23" i="8"/>
  <c r="G23" i="8"/>
  <c r="F23" i="8"/>
  <c r="I22" i="8"/>
  <c r="H22" i="8"/>
  <c r="G22" i="8"/>
  <c r="F21" i="8"/>
  <c r="J20" i="8"/>
  <c r="I20" i="8"/>
  <c r="H20" i="8"/>
  <c r="G20" i="8"/>
  <c r="F20" i="8"/>
  <c r="J19" i="8"/>
  <c r="I19" i="8"/>
  <c r="H19" i="8"/>
  <c r="G19" i="8"/>
  <c r="F19" i="8"/>
  <c r="I16" i="8"/>
  <c r="H16" i="8"/>
  <c r="G16" i="8"/>
  <c r="F16" i="8"/>
  <c r="F17" i="8" s="1"/>
  <c r="J15" i="8"/>
  <c r="I15" i="8"/>
  <c r="H15" i="8"/>
  <c r="G15" i="8"/>
  <c r="E10" i="8"/>
  <c r="J10" i="8" l="1"/>
  <c r="F10" i="8"/>
  <c r="G10" i="8"/>
  <c r="I10" i="8"/>
  <c r="H10" i="8"/>
  <c r="I34" i="8" l="1"/>
  <c r="B37" i="8" s="1"/>
  <c r="I35" i="8" l="1"/>
  <c r="I36" i="8"/>
</calcChain>
</file>

<file path=xl/comments1.xml><?xml version="1.0" encoding="utf-8"?>
<comments xmlns="http://schemas.openxmlformats.org/spreadsheetml/2006/main">
  <authors>
    <author>Alex</author>
  </authors>
  <commentList>
    <comment ref="E11" authorId="0">
      <text>
        <r>
          <rPr>
            <sz val="9"/>
            <color indexed="81"/>
            <rFont val="Tahoma"/>
            <family val="2"/>
            <charset val="204"/>
          </rPr>
          <t>Объект можно застраховать только совместно с имуществом</t>
        </r>
      </text>
    </comment>
    <comment ref="F11" authorId="0">
      <text>
        <r>
          <rPr>
            <sz val="9"/>
            <color indexed="81"/>
            <rFont val="Tahoma"/>
            <family val="2"/>
            <charset val="204"/>
          </rPr>
          <t>- стены, пол, потолок, коммуникации и подводка в них, окна, входная дверь от застройщика. Если окна менялись, например, с деревянных на металлопластиковые, то такое изменение относится к отделке. Если в пол самостоятельно вмонтирован подогрев или иные устройства, или установлены фильтры на воду/воздух после строительства, то это относится к тех. оборудованию</t>
        </r>
      </text>
    </comment>
    <comment ref="G11" authorId="0">
      <text>
        <r>
          <rPr>
            <sz val="9"/>
            <color indexed="81"/>
            <rFont val="Tahoma"/>
            <family val="2"/>
            <charset val="204"/>
          </rPr>
          <t>- оформление пола, потолка, стен; установка витражей, межкомнатных дверей; встроенные шкафы;, установка подсветки, дополнительных ниш и полок; изменение положения раковин и ванн и т.д.</t>
        </r>
      </text>
    </comment>
    <comment ref="H11" authorId="0">
      <text>
        <r>
          <rPr>
            <sz val="9"/>
            <color indexed="81"/>
            <rFont val="Tahoma"/>
            <family val="2"/>
            <charset val="204"/>
          </rPr>
          <t>Нетиповые системы отопления (в том числе нагреваемых полов, стен, потолка с подогревом), наблюдения и охраны (в том числе камеры, домофоны), вентиляции, кондиционирования воздуха, водоснабжения (в том числе запорные устройства, раковины, ванны, душевые кабины и т.п.), канализации (в том числе сантехническое оборудование туалетных комнат), удаления отходов (мусоропровод), газоснабжения (в том числе арматура, газовые колонки, плиты), электропитания, в том числе слаботочные (антенна, телефон, сигнализация, радио и т.п.), иное оборудование</t>
        </r>
      </text>
    </comment>
    <comment ref="I11" authorId="0">
      <text>
        <r>
          <rPr>
            <sz val="9"/>
            <color indexed="81"/>
            <rFont val="Tahoma"/>
            <family val="2"/>
            <charset val="204"/>
          </rPr>
          <t>- бытовая техника, мебель, одежда, картины, люстры, компьютерная техника и т.д.</t>
        </r>
      </text>
    </comment>
    <comment ref="J11" authorId="0">
      <text>
        <r>
          <rPr>
            <sz val="9"/>
            <color indexed="81"/>
            <rFont val="Tahoma"/>
            <family val="2"/>
            <charset val="204"/>
          </rPr>
          <t>- ответственность перед соседями за случайно причиненный ущерб (часто: протекание водопроводных и отопительных систем, последствий пожаротушения)</t>
        </r>
      </text>
    </comment>
    <comment ref="B13" authorId="0">
      <text>
        <r>
          <rPr>
            <sz val="9"/>
            <color indexed="81"/>
            <rFont val="Tahoma"/>
            <family val="2"/>
            <charset val="204"/>
          </rPr>
          <t>Подбором страховых сумм можно выйти на тот бюджет, который вы планировали для страховой защиты своего материального интереса</t>
        </r>
      </text>
    </comment>
    <comment ref="E13" authorId="0">
      <text>
        <r>
          <rPr>
            <sz val="9"/>
            <color indexed="81"/>
            <rFont val="Tahoma"/>
            <family val="2"/>
            <charset val="204"/>
          </rPr>
          <t xml:space="preserve">
Не забудьте установить количество застрахованных
</t>
        </r>
      </text>
    </comment>
    <comment ref="B14" authorId="0">
      <text>
        <r>
          <rPr>
            <sz val="9"/>
            <color indexed="81"/>
            <rFont val="Tahoma"/>
            <family val="2"/>
            <charset val="204"/>
          </rPr>
          <t>Для расчета требуется заполнить все клеточки с цветным фоном. Используйте русский текст. Отвечайте "да" или "нет", или проставляйте цифру. "премия по полису" - итоговая стоимость страховки по вашим условиям</t>
        </r>
      </text>
    </comment>
    <comment ref="E22" authorId="0">
      <text>
        <r>
          <rPr>
            <sz val="9"/>
            <color indexed="81"/>
            <rFont val="Tahoma"/>
            <family val="2"/>
            <charset val="204"/>
          </rPr>
          <t>С выводом на пульт охраны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 xml:space="preserve"> - годовая цена вашего полиса, если у вас имеются страховые полисы от РЕСО по другим видам страхования ОБЯЗАТЕЛЬНО сообщите об этом и получите скидку</t>
        </r>
      </text>
    </comment>
    <comment ref="F40" authorId="0">
      <text>
        <r>
          <rPr>
            <sz val="9"/>
            <color indexed="81"/>
            <rFont val="Tahoma"/>
            <family val="2"/>
            <charset val="204"/>
          </rPr>
          <t xml:space="preserve">
Абсолютное значение комиссии. Т.е. если 20%, то это 2/3 максимального КВ, а 10% это 1/3 КВ.</t>
        </r>
      </text>
    </comment>
  </commentList>
</comments>
</file>

<file path=xl/connections.xml><?xml version="1.0" encoding="utf-8"?>
<connections xmlns="http://schemas.openxmlformats.org/spreadsheetml/2006/main">
  <connection id="1" sourceFile="K:\чулок2010.xlsx" keepAlive="1" name="чулок2010" type="5" refreshedVersion="0" new="1" background="1">
    <dbPr connection="Provider=Microsoft.ACE.OLEDB.12.0;Password=&quot;&quot;;User ID=Admin;Data Source=K:\чулок2010.xlsx;Mode=Share Deny Write;Extended Properties=&quot;HDR=YES;&quot;;Jet OLEDB:System database=&quot;&quot;;Jet OLEDB:Registry Path=&quot;&quot;;Jet OLEDB:Database Password=&quot;&quot;;Jet OLEDB:Engine Type=37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ноябрь$" commandType="3"/>
  </connection>
</connections>
</file>

<file path=xl/sharedStrings.xml><?xml version="1.0" encoding="utf-8"?>
<sst xmlns="http://schemas.openxmlformats.org/spreadsheetml/2006/main" count="35" uniqueCount="35">
  <si>
    <t>Конструкция</t>
  </si>
  <si>
    <t>Отделка</t>
  </si>
  <si>
    <t>Движимое имущество</t>
  </si>
  <si>
    <t>Гражданская ответственность</t>
  </si>
  <si>
    <t>Возраст дома, лет</t>
  </si>
  <si>
    <t>Сдается в аренду</t>
  </si>
  <si>
    <t>Риск терроризм</t>
  </si>
  <si>
    <t>Датчики протечки воды</t>
  </si>
  <si>
    <t>Авт. сис. пожаротушения</t>
  </si>
  <si>
    <t>Количество застрахованных от НС</t>
  </si>
  <si>
    <t>Срок страхования, мес.</t>
  </si>
  <si>
    <t>Тех. Оборудование</t>
  </si>
  <si>
    <t>НС - защита от травм</t>
  </si>
  <si>
    <r>
      <rPr>
        <b/>
        <sz val="12"/>
        <color rgb="FF005426"/>
        <rFont val="Calibri"/>
        <family val="2"/>
        <charset val="204"/>
        <scheme val="minor"/>
      </rPr>
      <t>1.</t>
    </r>
    <r>
      <rPr>
        <sz val="11"/>
        <color rgb="FF005426"/>
        <rFont val="Calibri"/>
        <family val="2"/>
        <charset val="204"/>
        <scheme val="minor"/>
      </rPr>
      <t xml:space="preserve"> СТРАХОВАЯ СУММА</t>
    </r>
  </si>
  <si>
    <t>Квартира приватизирована</t>
  </si>
  <si>
    <t>Сигнализация, видеонаблюдение</t>
  </si>
  <si>
    <t>Франшиза</t>
  </si>
  <si>
    <t>Сколько лет безубыточного страхования в другой компании?</t>
  </si>
  <si>
    <r>
      <rPr>
        <b/>
        <sz val="12"/>
        <color rgb="FF005426"/>
        <rFont val="Calibri"/>
        <family val="2"/>
        <charset val="204"/>
        <scheme val="minor"/>
      </rPr>
      <t>3.</t>
    </r>
    <r>
      <rPr>
        <sz val="10"/>
        <color rgb="FF005426"/>
        <rFont val="Calibri"/>
        <family val="2"/>
        <charset val="204"/>
        <scheme val="minor"/>
      </rPr>
      <t xml:space="preserve"> ИТОГ РАСЧЕТА</t>
    </r>
  </si>
  <si>
    <t>ПРЕМИЯ ПО ПОЛИСУ</t>
  </si>
  <si>
    <t>единовременная оплата,    1 платеж:</t>
  </si>
  <si>
    <t>оплата по полугодиям,    2 платежа по:</t>
  </si>
  <si>
    <t>оплата по квартально,    4 платежа по:</t>
  </si>
  <si>
    <t>НЕТ</t>
  </si>
  <si>
    <t>ДА</t>
  </si>
  <si>
    <t>КАЛЬКУЛЯТОР по страхованию квартир для Санкт-Петербурга и Ленинградской области</t>
  </si>
  <si>
    <t>Этаж объекта страхованя</t>
  </si>
  <si>
    <t>Этажность дома</t>
  </si>
  <si>
    <r>
      <rPr>
        <b/>
        <sz val="12"/>
        <color rgb="FF005426"/>
        <rFont val="Calibri"/>
        <family val="2"/>
        <charset val="204"/>
        <scheme val="minor"/>
      </rPr>
      <t>2.</t>
    </r>
    <r>
      <rPr>
        <sz val="11"/>
        <color rgb="FF005426"/>
        <rFont val="Calibri"/>
        <family val="2"/>
        <charset val="204"/>
        <scheme val="minor"/>
      </rPr>
      <t xml:space="preserve"> АНКЕТА </t>
    </r>
    <r>
      <rPr>
        <sz val="9"/>
        <color rgb="FF005426"/>
        <rFont val="Calibri"/>
        <family val="2"/>
        <charset val="204"/>
        <scheme val="minor"/>
      </rPr>
      <t>(пустые клеточки могут давать повышающий коэффициент в расчете)</t>
    </r>
  </si>
  <si>
    <r>
      <t xml:space="preserve">Действительно на </t>
    </r>
    <r>
      <rPr>
        <b/>
        <sz val="11"/>
        <color rgb="FFC00000"/>
        <rFont val="Calibri"/>
        <family val="2"/>
        <charset val="204"/>
        <scheme val="minor"/>
      </rPr>
      <t>04.04.2017</t>
    </r>
  </si>
  <si>
    <t>Если 1 этаж, решетки/жалюзи на окнах</t>
  </si>
  <si>
    <t>Внешние стены из дерева</t>
  </si>
  <si>
    <t>минус часть КВ</t>
  </si>
  <si>
    <t>Преимущества:
• Срок договора заключается в пределах от 1 месяца до 1 года
• Возможность страхования квартир без осмотра и без составления описи принимаемого на страхование имущества (необходимость описи возникает только для объектов стоимостью 30000 рублей и более)
• Комплексная страховая защита по единому полису (имущество, ГО, НС)
• Возможность  выбора наиболее актуальной или подходящей по цене комбинации объектов страхования
• Страхование от НС (несчастного случая) производится по сниженным тарифам и не зависит от профессии страхуемого, действует 24 часа в сутки и не зависит от места пребывания застрахованного
• Выплата страхового обеспечения производится в течение 15 дней с момента подачи документов
• Возможность уплаты в рассрочку
• Возможность получения скидки до 15% при наличии другого полиса РЕСО по добровольному виду страхования
• Предоставление скидок по другим видам страхования при наличии полиса ДОМОВОЙ
Предоставление скидки за безубыточное страхование</t>
  </si>
  <si>
    <t>Имеется действующий полис РЕСО кроме ОСАГО дороже 1000 руб.?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</si>
</sst>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color rgb="FF3C8044"/>
      <name val="Verdana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A61D06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1"/>
      <color rgb="FF3C8044"/>
      <name val="Verdana"/>
      <family val="2"/>
      <charset val="204"/>
    </font>
    <font>
      <b/>
      <sz val="11"/>
      <color theme="0"/>
      <name val="Verdana"/>
      <family val="2"/>
      <charset val="204"/>
    </font>
    <font>
      <b/>
      <sz val="10"/>
      <color theme="0"/>
      <name val="Calibri"/>
      <family val="2"/>
      <charset val="204"/>
      <scheme val="minor"/>
    </font>
    <font>
      <sz val="11"/>
      <color rgb="FF005426"/>
      <name val="Calibri"/>
      <family val="2"/>
      <charset val="204"/>
      <scheme val="minor"/>
    </font>
    <font>
      <b/>
      <sz val="12"/>
      <color rgb="FF005426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sz val="10"/>
      <color rgb="FF005426"/>
      <name val="Calibri"/>
      <family val="2"/>
      <charset val="204"/>
      <scheme val="minor"/>
    </font>
    <font>
      <b/>
      <i/>
      <sz val="11"/>
      <color rgb="FF0070C0"/>
      <name val="Verdana"/>
      <family val="2"/>
      <charset val="204"/>
    </font>
    <font>
      <sz val="8"/>
      <color theme="1"/>
      <name val="Tahoma"/>
      <family val="2"/>
      <charset val="204"/>
    </font>
    <font>
      <b/>
      <sz val="10"/>
      <color theme="4" tint="-0.49998474074526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rgb="FF005426"/>
      <name val="Calibri"/>
      <family val="2"/>
      <charset val="204"/>
      <scheme val="minor"/>
    </font>
    <font>
      <b/>
      <sz val="11"/>
      <color rgb="FFC00000"/>
      <name val="Verdana"/>
      <family val="2"/>
      <charset val="204"/>
    </font>
    <font>
      <b/>
      <sz val="11"/>
      <color rgb="FFC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146F0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gray0625">
        <fgColor theme="0"/>
      </patternFill>
    </fill>
    <fill>
      <patternFill patternType="gray125">
        <fgColor theme="0"/>
      </patternFill>
    </fill>
    <fill>
      <patternFill patternType="gray0625">
        <fgColor theme="0"/>
        <bgColor rgb="FFF5F1B7"/>
      </patternFill>
    </fill>
    <fill>
      <patternFill patternType="gray0625">
        <fgColor theme="0"/>
        <bgColor rgb="FFF5FBB7"/>
      </patternFill>
    </fill>
  </fills>
  <borders count="40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dotted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dotted">
        <color auto="1"/>
      </left>
      <right style="thin">
        <color indexed="64"/>
      </right>
      <top/>
      <bottom style="dotted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auto="1"/>
      </right>
      <top style="dotted">
        <color indexed="64"/>
      </top>
      <bottom/>
      <diagonal/>
    </border>
    <border>
      <left style="dotted">
        <color auto="1"/>
      </left>
      <right style="thin">
        <color indexed="64"/>
      </right>
      <top style="dotted">
        <color auto="1"/>
      </top>
      <bottom/>
      <diagonal/>
    </border>
    <border>
      <left style="dotted">
        <color auto="1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3" borderId="0" xfId="0" applyFill="1" applyProtection="1">
      <protection hidden="1"/>
    </xf>
    <xf numFmtId="0" fontId="0" fillId="2" borderId="0" xfId="0" applyFill="1" applyProtection="1">
      <protection hidden="1"/>
    </xf>
    <xf numFmtId="9" fontId="0" fillId="2" borderId="0" xfId="0" applyNumberFormat="1" applyFill="1" applyAlignment="1" applyProtection="1">
      <alignment vertical="center"/>
      <protection hidden="1"/>
    </xf>
    <xf numFmtId="0" fontId="8" fillId="2" borderId="0" xfId="0" applyFont="1" applyFill="1" applyAlignment="1" applyProtection="1">
      <alignment horizontal="center" vertical="center" wrapText="1"/>
      <protection hidden="1"/>
    </xf>
    <xf numFmtId="0" fontId="12" fillId="4" borderId="22" xfId="0" applyFont="1" applyFill="1" applyBorder="1" applyAlignment="1" applyProtection="1">
      <alignment horizontal="center" vertical="center"/>
      <protection locked="0"/>
    </xf>
    <xf numFmtId="0" fontId="12" fillId="4" borderId="19" xfId="0" applyFont="1" applyFill="1" applyBorder="1" applyAlignment="1" applyProtection="1">
      <alignment horizontal="center" vertical="center"/>
      <protection locked="0"/>
    </xf>
    <xf numFmtId="0" fontId="5" fillId="5" borderId="30" xfId="0" applyFont="1" applyFill="1" applyBorder="1" applyAlignment="1" applyProtection="1">
      <alignment horizontal="center" vertical="center"/>
      <protection locked="0"/>
    </xf>
    <xf numFmtId="0" fontId="0" fillId="2" borderId="8" xfId="0" applyFill="1" applyBorder="1" applyProtection="1">
      <protection hidden="1"/>
    </xf>
    <xf numFmtId="0" fontId="13" fillId="5" borderId="34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Protection="1">
      <protection hidden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13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17" fillId="5" borderId="3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Border="1" applyAlignment="1" applyProtection="1">
      <alignment horizontal="center"/>
      <protection hidden="1"/>
    </xf>
    <xf numFmtId="0" fontId="18" fillId="2" borderId="0" xfId="0" applyFont="1" applyFill="1" applyProtection="1">
      <protection hidden="1"/>
    </xf>
    <xf numFmtId="0" fontId="19" fillId="2" borderId="0" xfId="0" applyFont="1" applyFill="1" applyProtection="1">
      <protection hidden="1"/>
    </xf>
    <xf numFmtId="2" fontId="9" fillId="2" borderId="16" xfId="0" applyNumberFormat="1" applyFont="1" applyFill="1" applyBorder="1" applyAlignment="1" applyProtection="1">
      <alignment vertical="center" wrapText="1"/>
      <protection hidden="1"/>
    </xf>
    <xf numFmtId="0" fontId="13" fillId="5" borderId="30" xfId="0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 wrapText="1"/>
      <protection hidden="1"/>
    </xf>
    <xf numFmtId="0" fontId="13" fillId="5" borderId="33" xfId="0" applyFont="1" applyFill="1" applyBorder="1" applyAlignment="1" applyProtection="1">
      <alignment horizontal="center" vertical="center"/>
      <protection locked="0"/>
    </xf>
    <xf numFmtId="9" fontId="0" fillId="2" borderId="10" xfId="0" applyNumberFormat="1" applyFill="1" applyBorder="1" applyAlignment="1" applyProtection="1">
      <alignment horizontal="center" vertical="center" wrapText="1"/>
      <protection locked="0" hidden="1"/>
    </xf>
    <xf numFmtId="0" fontId="2" fillId="2" borderId="14" xfId="0" applyFont="1" applyFill="1" applyBorder="1" applyAlignment="1" applyProtection="1">
      <alignment horizontal="center" vertical="center"/>
      <protection hidden="1"/>
    </xf>
    <xf numFmtId="0" fontId="16" fillId="2" borderId="0" xfId="0" applyFont="1" applyFill="1" applyBorder="1" applyAlignment="1" applyProtection="1">
      <alignment vertical="center" wrapText="1"/>
      <protection hidden="1"/>
    </xf>
    <xf numFmtId="0" fontId="16" fillId="2" borderId="0" xfId="0" applyFont="1" applyFill="1" applyAlignment="1" applyProtection="1">
      <alignment vertical="center" wrapText="1"/>
      <protection hidden="1"/>
    </xf>
    <xf numFmtId="0" fontId="26" fillId="2" borderId="16" xfId="0" applyFont="1" applyFill="1" applyBorder="1" applyAlignment="1" applyProtection="1">
      <alignment vertical="center" wrapText="1"/>
      <protection hidden="1"/>
    </xf>
    <xf numFmtId="0" fontId="19" fillId="2" borderId="0" xfId="0" applyFont="1" applyFill="1" applyBorder="1" applyProtection="1">
      <protection hidden="1"/>
    </xf>
    <xf numFmtId="0" fontId="19" fillId="2" borderId="8" xfId="0" applyFont="1" applyFill="1" applyBorder="1" applyProtection="1">
      <protection hidden="1"/>
    </xf>
    <xf numFmtId="0" fontId="16" fillId="2" borderId="0" xfId="0" applyFont="1" applyFill="1" applyAlignment="1" applyProtection="1">
      <alignment horizontal="left" vertical="center" wrapText="1"/>
      <protection hidden="1"/>
    </xf>
    <xf numFmtId="0" fontId="25" fillId="2" borderId="6" xfId="0" applyFont="1" applyFill="1" applyBorder="1" applyAlignment="1" applyProtection="1">
      <alignment horizontal="center" vertical="center" wrapText="1"/>
      <protection hidden="1"/>
    </xf>
    <xf numFmtId="0" fontId="25" fillId="2" borderId="7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ont="1" applyFill="1" applyAlignment="1" applyProtection="1">
      <alignment horizontal="center" vertical="center" wrapText="1"/>
      <protection hidden="1"/>
    </xf>
    <xf numFmtId="0" fontId="0" fillId="2" borderId="11" xfId="0" applyFill="1" applyBorder="1" applyAlignment="1" applyProtection="1">
      <alignment horizontal="center" vertical="center" wrapText="1"/>
      <protection hidden="1"/>
    </xf>
    <xf numFmtId="0" fontId="0" fillId="2" borderId="12" xfId="0" applyFill="1" applyBorder="1" applyAlignment="1" applyProtection="1">
      <alignment horizontal="center" vertical="center" wrapText="1"/>
      <protection hidden="1"/>
    </xf>
    <xf numFmtId="0" fontId="0" fillId="2" borderId="20" xfId="0" applyFill="1" applyBorder="1" applyAlignment="1" applyProtection="1">
      <alignment horizontal="center" vertical="center" wrapText="1"/>
      <protection hidden="1"/>
    </xf>
    <xf numFmtId="0" fontId="0" fillId="2" borderId="18" xfId="0" applyFill="1" applyBorder="1" applyAlignment="1" applyProtection="1">
      <alignment horizontal="center" vertical="center" wrapText="1"/>
      <protection hidden="1"/>
    </xf>
    <xf numFmtId="0" fontId="0" fillId="2" borderId="1" xfId="0" applyFill="1" applyBorder="1" applyAlignment="1" applyProtection="1">
      <alignment horizontal="center" vertical="center" wrapText="1"/>
      <protection hidden="1"/>
    </xf>
    <xf numFmtId="0" fontId="0" fillId="2" borderId="3" xfId="0" applyFill="1" applyBorder="1" applyAlignment="1" applyProtection="1">
      <alignment horizontal="center" vertical="center" wrapText="1"/>
      <protection hidden="1"/>
    </xf>
    <xf numFmtId="0" fontId="1" fillId="2" borderId="25" xfId="0" applyFont="1" applyFill="1" applyBorder="1" applyAlignment="1" applyProtection="1">
      <alignment horizontal="center" vertical="center" wrapText="1"/>
      <protection hidden="1"/>
    </xf>
    <xf numFmtId="0" fontId="1" fillId="2" borderId="26" xfId="0" applyFont="1" applyFill="1" applyBorder="1" applyAlignment="1" applyProtection="1">
      <alignment horizontal="center" vertical="center" wrapText="1"/>
      <protection hidden="1"/>
    </xf>
    <xf numFmtId="0" fontId="1" fillId="2" borderId="24" xfId="0" applyFont="1" applyFill="1" applyBorder="1" applyAlignment="1" applyProtection="1">
      <alignment horizontal="center" vertical="center" wrapText="1"/>
      <protection hidden="1"/>
    </xf>
    <xf numFmtId="0" fontId="1" fillId="2" borderId="4" xfId="0" applyFont="1" applyFill="1" applyBorder="1" applyAlignment="1" applyProtection="1">
      <alignment horizontal="center" vertical="center" wrapText="1"/>
      <protection hidden="1"/>
    </xf>
    <xf numFmtId="0" fontId="10" fillId="2" borderId="27" xfId="0" applyFont="1" applyFill="1" applyBorder="1" applyAlignment="1" applyProtection="1">
      <alignment horizontal="center" vertical="center" wrapText="1"/>
      <protection hidden="1"/>
    </xf>
    <xf numFmtId="0" fontId="10" fillId="2" borderId="23" xfId="0" applyFont="1" applyFill="1" applyBorder="1" applyAlignment="1" applyProtection="1">
      <alignment horizontal="center" vertical="center" wrapText="1"/>
      <protection hidden="1"/>
    </xf>
    <xf numFmtId="0" fontId="10" fillId="2" borderId="28" xfId="0" applyFont="1" applyFill="1" applyBorder="1" applyAlignment="1" applyProtection="1">
      <alignment horizontal="center" vertical="center" wrapText="1"/>
      <protection hidden="1"/>
    </xf>
    <xf numFmtId="0" fontId="10" fillId="2" borderId="12" xfId="0" applyFont="1" applyFill="1" applyBorder="1" applyAlignment="1" applyProtection="1">
      <alignment horizontal="center" vertical="center" wrapText="1"/>
      <protection hidden="1"/>
    </xf>
    <xf numFmtId="0" fontId="4" fillId="2" borderId="11" xfId="0" applyFont="1" applyFill="1" applyBorder="1" applyAlignment="1" applyProtection="1">
      <alignment vertical="center" wrapText="1"/>
      <protection hidden="1"/>
    </xf>
    <xf numFmtId="0" fontId="0" fillId="2" borderId="12" xfId="0" applyFill="1" applyBorder="1" applyAlignment="1" applyProtection="1">
      <alignment vertical="center" wrapText="1"/>
      <protection hidden="1"/>
    </xf>
    <xf numFmtId="0" fontId="0" fillId="2" borderId="29" xfId="0" applyFill="1" applyBorder="1" applyAlignment="1" applyProtection="1">
      <alignment vertical="center" wrapText="1"/>
      <protection hidden="1"/>
    </xf>
    <xf numFmtId="0" fontId="4" fillId="2" borderId="14" xfId="0" applyFont="1" applyFill="1" applyBorder="1" applyAlignment="1" applyProtection="1">
      <alignment vertical="center" wrapText="1"/>
      <protection hidden="1"/>
    </xf>
    <xf numFmtId="0" fontId="0" fillId="2" borderId="0" xfId="0" applyFill="1" applyBorder="1" applyAlignment="1" applyProtection="1">
      <alignment vertical="center" wrapText="1"/>
      <protection hidden="1"/>
    </xf>
    <xf numFmtId="0" fontId="0" fillId="2" borderId="5" xfId="0" applyFill="1" applyBorder="1" applyAlignment="1" applyProtection="1">
      <alignment vertical="center" wrapText="1"/>
      <protection hidden="1"/>
    </xf>
    <xf numFmtId="0" fontId="4" fillId="2" borderId="14" xfId="0" applyFont="1" applyFill="1" applyBorder="1" applyAlignment="1" applyProtection="1">
      <alignment horizontal="left" vertical="center" wrapText="1"/>
      <protection hidden="1"/>
    </xf>
    <xf numFmtId="0" fontId="4" fillId="2" borderId="0" xfId="0" applyFont="1" applyFill="1" applyBorder="1" applyAlignment="1" applyProtection="1">
      <alignment horizontal="left" vertical="center" wrapText="1"/>
      <protection hidden="1"/>
    </xf>
    <xf numFmtId="0" fontId="4" fillId="2" borderId="5" xfId="0" applyFont="1" applyFill="1" applyBorder="1" applyAlignment="1" applyProtection="1">
      <alignment horizontal="left" vertical="center" wrapText="1"/>
      <protection hidden="1"/>
    </xf>
    <xf numFmtId="0" fontId="23" fillId="2" borderId="14" xfId="0" applyFont="1" applyFill="1" applyBorder="1" applyAlignment="1" applyProtection="1">
      <alignment vertical="center" wrapText="1"/>
      <protection hidden="1"/>
    </xf>
    <xf numFmtId="0" fontId="0" fillId="2" borderId="0" xfId="0" applyFill="1" applyBorder="1" applyAlignment="1" applyProtection="1">
      <alignment horizontal="left" vertical="center" wrapText="1"/>
      <protection hidden="1"/>
    </xf>
    <xf numFmtId="0" fontId="0" fillId="2" borderId="5" xfId="0" applyFill="1" applyBorder="1" applyAlignment="1" applyProtection="1">
      <alignment horizontal="left" vertical="center" wrapText="1"/>
      <protection hidden="1"/>
    </xf>
    <xf numFmtId="0" fontId="23" fillId="2" borderId="14" xfId="0" applyFont="1" applyFill="1" applyBorder="1" applyAlignment="1" applyProtection="1">
      <alignment horizontal="left" vertical="center" wrapText="1"/>
      <protection hidden="1"/>
    </xf>
    <xf numFmtId="0" fontId="23" fillId="2" borderId="0" xfId="0" applyFont="1" applyFill="1" applyBorder="1" applyAlignment="1" applyProtection="1">
      <alignment horizontal="left" vertical="center" wrapText="1"/>
      <protection hidden="1"/>
    </xf>
    <xf numFmtId="0" fontId="23" fillId="2" borderId="5" xfId="0" applyFont="1" applyFill="1" applyBorder="1" applyAlignment="1" applyProtection="1">
      <alignment horizontal="left" vertical="center" wrapText="1"/>
      <protection hidden="1"/>
    </xf>
    <xf numFmtId="0" fontId="4" fillId="2" borderId="35" xfId="0" applyFont="1" applyFill="1" applyBorder="1" applyAlignment="1" applyProtection="1">
      <alignment horizontal="left" vertical="center" wrapText="1"/>
      <protection hidden="1"/>
    </xf>
    <xf numFmtId="0" fontId="4" fillId="2" borderId="36" xfId="0" applyFont="1" applyFill="1" applyBorder="1" applyAlignment="1" applyProtection="1">
      <alignment horizontal="left" vertical="center" wrapText="1"/>
      <protection hidden="1"/>
    </xf>
    <xf numFmtId="0" fontId="4" fillId="2" borderId="37" xfId="0" applyFont="1" applyFill="1" applyBorder="1" applyAlignment="1" applyProtection="1">
      <alignment horizontal="left" vertical="center" wrapText="1"/>
      <protection hidden="1"/>
    </xf>
    <xf numFmtId="0" fontId="13" fillId="5" borderId="38" xfId="0" applyFont="1" applyFill="1" applyBorder="1" applyAlignment="1" applyProtection="1">
      <alignment horizontal="center" vertical="center"/>
      <protection locked="0"/>
    </xf>
    <xf numFmtId="0" fontId="13" fillId="5" borderId="34" xfId="0" applyFont="1" applyFill="1" applyBorder="1" applyAlignment="1" applyProtection="1">
      <alignment horizontal="center" vertical="center"/>
      <protection locked="0"/>
    </xf>
    <xf numFmtId="0" fontId="13" fillId="5" borderId="39" xfId="0" applyFont="1" applyFill="1" applyBorder="1" applyAlignment="1" applyProtection="1">
      <alignment horizontal="center" vertical="center"/>
      <protection locked="0"/>
    </xf>
    <xf numFmtId="0" fontId="4" fillId="2" borderId="15" xfId="0" applyFont="1" applyFill="1" applyBorder="1" applyAlignment="1" applyProtection="1">
      <alignment horizontal="left" vertical="center" wrapText="1"/>
      <protection hidden="1"/>
    </xf>
    <xf numFmtId="0" fontId="4" fillId="2" borderId="16" xfId="0" applyFont="1" applyFill="1" applyBorder="1" applyAlignment="1" applyProtection="1">
      <alignment horizontal="left" vertical="center" wrapText="1"/>
      <protection hidden="1"/>
    </xf>
    <xf numFmtId="0" fontId="4" fillId="2" borderId="31" xfId="0" applyFont="1" applyFill="1" applyBorder="1" applyAlignment="1" applyProtection="1">
      <alignment horizontal="left" vertical="center" wrapText="1"/>
      <protection hidden="1"/>
    </xf>
    <xf numFmtId="0" fontId="24" fillId="2" borderId="0" xfId="0" applyFont="1" applyFill="1" applyBorder="1" applyAlignment="1" applyProtection="1">
      <alignment horizontal="right" vertical="center" wrapText="1"/>
      <protection hidden="1"/>
    </xf>
    <xf numFmtId="0" fontId="24" fillId="2" borderId="12" xfId="0" applyFont="1" applyFill="1" applyBorder="1" applyAlignment="1" applyProtection="1">
      <alignment horizontal="right" vertical="center" wrapText="1"/>
      <protection hidden="1"/>
    </xf>
    <xf numFmtId="0" fontId="14" fillId="2" borderId="9" xfId="0" applyFont="1" applyFill="1" applyBorder="1" applyAlignment="1" applyProtection="1">
      <alignment horizontal="center" vertical="center" wrapText="1"/>
      <protection hidden="1"/>
    </xf>
    <xf numFmtId="0" fontId="0" fillId="2" borderId="14" xfId="0" applyFill="1" applyBorder="1" applyAlignment="1" applyProtection="1">
      <alignment horizontal="center" vertical="center" wrapText="1"/>
      <protection hidden="1"/>
    </xf>
    <xf numFmtId="0" fontId="0" fillId="2" borderId="0" xfId="0" applyFill="1" applyBorder="1" applyAlignment="1" applyProtection="1">
      <alignment horizontal="center" vertical="center" wrapText="1"/>
      <protection hidden="1"/>
    </xf>
    <xf numFmtId="0" fontId="0" fillId="2" borderId="15" xfId="0" applyFill="1" applyBorder="1" applyAlignment="1" applyProtection="1">
      <alignment horizontal="center" vertical="center" wrapText="1"/>
      <protection hidden="1"/>
    </xf>
    <xf numFmtId="0" fontId="0" fillId="2" borderId="16" xfId="0" applyFill="1" applyBorder="1" applyAlignment="1" applyProtection="1">
      <alignment horizontal="center" vertical="center" wrapText="1"/>
      <protection hidden="1"/>
    </xf>
    <xf numFmtId="0" fontId="0" fillId="2" borderId="32" xfId="0" applyFill="1" applyBorder="1" applyAlignment="1" applyProtection="1">
      <alignment horizontal="center" vertical="center"/>
      <protection hidden="1"/>
    </xf>
    <xf numFmtId="2" fontId="15" fillId="2" borderId="12" xfId="0" applyNumberFormat="1" applyFont="1" applyFill="1" applyBorder="1" applyAlignment="1" applyProtection="1">
      <alignment horizontal="center" vertical="center" wrapText="1"/>
      <protection hidden="1"/>
    </xf>
    <xf numFmtId="2" fontId="15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2" fontId="15" fillId="2" borderId="2" xfId="0" applyNumberFormat="1" applyFont="1" applyFill="1" applyBorder="1" applyAlignment="1" applyProtection="1">
      <alignment horizontal="center" vertical="center" wrapText="1"/>
      <protection hidden="1"/>
    </xf>
    <xf numFmtId="2" fontId="15" fillId="2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23" xfId="0" applyFill="1" applyBorder="1" applyAlignment="1" applyProtection="1">
      <alignment horizontal="center" vertical="center"/>
      <protection hidden="1"/>
    </xf>
    <xf numFmtId="2" fontId="15" fillId="2" borderId="16" xfId="0" applyNumberFormat="1" applyFont="1" applyFill="1" applyBorder="1" applyAlignment="1" applyProtection="1">
      <alignment horizontal="center" vertical="center" wrapText="1"/>
      <protection hidden="1"/>
    </xf>
    <xf numFmtId="2" fontId="15" fillId="2" borderId="17" xfId="0" applyNumberFormat="1" applyFont="1" applyFill="1" applyBorder="1" applyAlignment="1" applyProtection="1">
      <alignment horizontal="center" vertical="center" wrapText="1"/>
      <protection hidden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146F0F"/>
      <color rgb="FFFFFFCC"/>
      <color rgb="FFF5F1B7"/>
      <color rgb="FFFFFF99"/>
      <color rgb="FFFFFFEB"/>
      <color rgb="FFE8F5F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1</xdr:row>
      <xdr:rowOff>38100</xdr:rowOff>
    </xdr:from>
    <xdr:to>
      <xdr:col>3</xdr:col>
      <xdr:colOff>476250</xdr:colOff>
      <xdr:row>3</xdr:row>
      <xdr:rowOff>123825</xdr:rowOff>
    </xdr:to>
    <xdr:pic>
      <xdr:nvPicPr>
        <xdr:cNvPr id="5" name="Рисунок 4" descr="logo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228600"/>
          <a:ext cx="1714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404586</xdr:colOff>
      <xdr:row>4</xdr:row>
      <xdr:rowOff>19049</xdr:rowOff>
    </xdr:from>
    <xdr:to>
      <xdr:col>3</xdr:col>
      <xdr:colOff>276225</xdr:colOff>
      <xdr:row>5</xdr:row>
      <xdr:rowOff>180974</xdr:rowOff>
    </xdr:to>
    <xdr:pic>
      <xdr:nvPicPr>
        <xdr:cNvPr id="6" name="Рисунок 3" descr="slogan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14186" y="781049"/>
          <a:ext cx="1376589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266700</xdr:colOff>
      <xdr:row>0</xdr:row>
      <xdr:rowOff>123824</xdr:rowOff>
    </xdr:from>
    <xdr:to>
      <xdr:col>9</xdr:col>
      <xdr:colOff>752476</xdr:colOff>
      <xdr:row>6</xdr:row>
      <xdr:rowOff>104775</xdr:rowOff>
    </xdr:to>
    <xdr:sp macro="" textlink="">
      <xdr:nvSpPr>
        <xdr:cNvPr id="7" name="Text Box 9"/>
        <xdr:cNvSpPr txBox="1">
          <a:spLocks noChangeArrowheads="1"/>
        </xdr:cNvSpPr>
      </xdr:nvSpPr>
      <xdr:spPr bwMode="auto">
        <a:xfrm>
          <a:off x="5276850" y="123824"/>
          <a:ext cx="2066926" cy="112395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50800" dir="1380000" sx="1000" sy="1000" algn="ctr" rotWithShape="0">
            <a:srgbClr val="000000"/>
          </a:outerShdw>
        </a:effectLst>
        <a:scene3d>
          <a:camera prst="orthographicFront"/>
          <a:lightRig rig="threePt" dir="t"/>
        </a:scene3d>
        <a:sp3d prstMaterial="metal"/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ru-RU" sz="1000" b="1" i="0" strike="noStrike">
              <a:solidFill>
                <a:srgbClr val="007434"/>
              </a:solidFill>
              <a:latin typeface="Calibri"/>
            </a:rPr>
            <a:t>Ваш персональный консультант</a:t>
          </a:r>
          <a:endParaRPr lang="ru-RU" sz="1000" b="1" i="0" strike="noStrike">
            <a:solidFill>
              <a:srgbClr val="007434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ru-RU" sz="1200" b="1" i="0" strike="noStrike">
              <a:solidFill>
                <a:srgbClr val="007434"/>
              </a:solidFill>
              <a:latin typeface="Calibri"/>
            </a:rPr>
            <a:t>Уршалович Алексей Петрович</a:t>
          </a:r>
        </a:p>
        <a:p>
          <a:pPr algn="ctr" rtl="1">
            <a:defRPr sz="1000"/>
          </a:pPr>
          <a:r>
            <a:rPr lang="ru-RU" sz="1000" b="1" i="0">
              <a:solidFill>
                <a:schemeClr val="tx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rPr>
            <a:t>Тел</a:t>
          </a:r>
          <a:r>
            <a:rPr lang="ru-RU" sz="1000" b="1" i="0">
              <a:effectLst/>
              <a:latin typeface="+mn-lt"/>
              <a:ea typeface="+mn-ea"/>
              <a:cs typeface="+mn-cs"/>
            </a:rPr>
            <a:t>.</a:t>
          </a:r>
          <a:r>
            <a:rPr lang="en-US" sz="1000" b="1" i="0">
              <a:effectLst/>
              <a:latin typeface="+mn-lt"/>
              <a:ea typeface="+mn-ea"/>
              <a:cs typeface="+mn-cs"/>
            </a:rPr>
            <a:t> </a:t>
          </a:r>
          <a:r>
            <a:rPr lang="en-US" sz="1000" b="1" i="0" strike="noStrike" spc="200" baseline="0">
              <a:solidFill>
                <a:srgbClr val="007434"/>
              </a:solidFill>
              <a:latin typeface="Calibri"/>
            </a:rPr>
            <a:t>+7921-926-09-63</a:t>
          </a:r>
        </a:p>
        <a:p>
          <a:pPr algn="ctr" rtl="1">
            <a:defRPr sz="1000"/>
          </a:pPr>
          <a:r>
            <a:rPr lang="en-US" sz="1000" b="1" i="0" strike="noStrike">
              <a:solidFill>
                <a:srgbClr val="007434"/>
              </a:solidFill>
              <a:latin typeface="Calibri"/>
            </a:rPr>
            <a:t>e-mail: </a:t>
          </a:r>
          <a:r>
            <a:rPr lang="en-US" sz="1000" b="1" i="0" strike="noStrike">
              <a:solidFill>
                <a:srgbClr val="0000FF"/>
              </a:solidFill>
              <a:latin typeface="Calibri"/>
            </a:rPr>
            <a:t>vsevreso@yandex.ru</a:t>
          </a:r>
          <a:endParaRPr lang="ru-RU" sz="1000" b="1" i="0" strike="noStrike">
            <a:solidFill>
              <a:srgbClr val="0000FF"/>
            </a:solidFill>
            <a:latin typeface="Calibri"/>
          </a:endParaRPr>
        </a:p>
        <a:p>
          <a:pPr algn="ctr" rtl="1">
            <a:defRPr sz="1000"/>
          </a:pPr>
          <a:r>
            <a:rPr lang="en-US" sz="1000" b="1" i="0" strike="noStrike">
              <a:solidFill>
                <a:srgbClr val="0000FF"/>
              </a:solidFill>
              <a:latin typeface="Calibri"/>
            </a:rPr>
            <a:t>www.inetkabinet.ru</a:t>
          </a:r>
        </a:p>
      </xdr:txBody>
    </xdr:sp>
    <xdr:clientData/>
  </xdr:twoCellAnchor>
  <xdr:twoCellAnchor>
    <xdr:from>
      <xdr:col>5</xdr:col>
      <xdr:colOff>161925</xdr:colOff>
      <xdr:row>14</xdr:row>
      <xdr:rowOff>161925</xdr:rowOff>
    </xdr:from>
    <xdr:to>
      <xdr:col>9</xdr:col>
      <xdr:colOff>638175</xdr:colOff>
      <xdr:row>31</xdr:row>
      <xdr:rowOff>19049</xdr:rowOff>
    </xdr:to>
    <xdr:sp macro="" textlink="">
      <xdr:nvSpPr>
        <xdr:cNvPr id="16" name="TextBox 15"/>
        <xdr:cNvSpPr txBox="1"/>
      </xdr:nvSpPr>
      <xdr:spPr bwMode="auto">
        <a:xfrm>
          <a:off x="3648075" y="2828925"/>
          <a:ext cx="3581400" cy="3095624"/>
        </a:xfrm>
        <a:prstGeom prst="rect">
          <a:avLst/>
        </a:prstGeom>
        <a:solidFill>
          <a:schemeClr val="accent3">
            <a:lumMod val="20000"/>
            <a:lumOff val="80000"/>
            <a:alpha val="83000"/>
          </a:schemeClr>
        </a:solidFill>
        <a:ln w="9525">
          <a:noFill/>
          <a:miter lim="800000"/>
          <a:headEnd/>
          <a:tailEnd/>
        </a:ln>
        <a:effectLst>
          <a:outerShdw dist="50800" dir="1380000" sx="1000" sy="1000" algn="ctr" rotWithShape="0">
            <a:srgbClr val="000000"/>
          </a:outerShdw>
        </a:effectLst>
        <a:scene3d>
          <a:camera prst="orthographicFront"/>
          <a:lightRig rig="threePt" dir="t"/>
        </a:scene3d>
        <a:sp3d prstMaterial="metal"/>
      </xdr:spPr>
      <xdr:txBody>
        <a:bodyPr vertOverflow="clip" horzOverflow="clip" wrap="square" lIns="0" tIns="0" rIns="0" bIns="0" rtlCol="0" anchor="ctr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000" b="1" i="0" strike="noStrike">
              <a:solidFill>
                <a:srgbClr val="007434"/>
              </a:solidFill>
              <a:latin typeface="Calibri"/>
              <a:ea typeface="+mn-ea"/>
              <a:cs typeface="+mn-cs"/>
            </a:rPr>
            <a:t>Страховать может как собственник, так и проживающий</a:t>
          </a:r>
          <a:r>
            <a:rPr lang="ru-RU" sz="1100" b="1" i="0" baseline="0">
              <a:effectLst/>
              <a:latin typeface="+mn-lt"/>
              <a:ea typeface="+mn-ea"/>
              <a:cs typeface="+mn-cs"/>
            </a:rPr>
            <a:t>.</a:t>
          </a:r>
          <a:endParaRPr lang="ru-RU" sz="1000">
            <a:effectLst/>
          </a:endParaRPr>
        </a:p>
        <a:p>
          <a:pPr algn="ctr" rtl="1"/>
          <a:endParaRPr lang="ru-RU" sz="1000" b="1" i="0" strike="noStrike">
            <a:solidFill>
              <a:srgbClr val="007434"/>
            </a:solidFill>
            <a:latin typeface="Calibri"/>
          </a:endParaRPr>
        </a:p>
        <a:p>
          <a:pPr algn="ctr" rtl="1"/>
          <a:r>
            <a:rPr lang="ru-RU" sz="1000" b="1" i="0" strike="noStrike">
              <a:solidFill>
                <a:srgbClr val="007434"/>
              </a:solidFill>
              <a:latin typeface="Calibri"/>
            </a:rPr>
            <a:t>Для страхования требуется только ваше желание и два документа ( удостоверяющий личность и подтверждающий право пользования квартирой, квартиросъемщикам предлагаем привлечь к вопросу собственника)</a:t>
          </a:r>
          <a:r>
            <a:rPr lang="ru-RU" sz="1000" b="1" i="0" strike="noStrike" baseline="0">
              <a:solidFill>
                <a:srgbClr val="007434"/>
              </a:solidFill>
              <a:latin typeface="Calibri"/>
            </a:rPr>
            <a:t>. </a:t>
          </a:r>
        </a:p>
        <a:p>
          <a:pPr algn="ctr" rtl="1"/>
          <a:endParaRPr lang="ru-RU" sz="1000" b="1" i="0" strike="noStrike" baseline="0">
            <a:solidFill>
              <a:srgbClr val="007434"/>
            </a:solidFill>
            <a:latin typeface="Calibri"/>
          </a:endParaRPr>
        </a:p>
        <a:p>
          <a:pPr algn="ctr" rtl="1"/>
          <a:r>
            <a:rPr lang="ru-RU" sz="1000" b="1" i="0" strike="noStrike" baseline="0">
              <a:solidFill>
                <a:srgbClr val="007434"/>
              </a:solidFill>
              <a:latin typeface="Calibri"/>
            </a:rPr>
            <a:t> Каждый объект страхования может страховаться отдельно или с другими объектами в любом сочетании (за исключнием НС). </a:t>
          </a:r>
        </a:p>
        <a:p>
          <a:pPr algn="ctr" rtl="1"/>
          <a:endParaRPr lang="ru-RU" sz="1000" b="1" i="0" strike="noStrike" baseline="0">
            <a:solidFill>
              <a:srgbClr val="007434"/>
            </a:solidFill>
            <a:latin typeface="Calibri"/>
          </a:endParaRPr>
        </a:p>
        <a:p>
          <a:pPr algn="ctr" rtl="1"/>
          <a:r>
            <a:rPr lang="ru-RU" sz="1000" b="1" i="0" strike="noStrike" baseline="0">
              <a:solidFill>
                <a:srgbClr val="007434"/>
              </a:solidFill>
              <a:latin typeface="Calibri"/>
            </a:rPr>
            <a:t>При наступлении страхового случая - круглосуточная аварийная диспетчерская:</a:t>
          </a:r>
        </a:p>
        <a:p>
          <a:pPr algn="ctr" rtl="1"/>
          <a:r>
            <a:rPr lang="ru-RU" sz="1000" b="1" i="0" strike="noStrike" baseline="0">
              <a:solidFill>
                <a:srgbClr val="007434"/>
              </a:solidFill>
              <a:latin typeface="Calibri"/>
            </a:rPr>
            <a:t>(812) 346-85-52</a:t>
          </a:r>
          <a:endParaRPr lang="ru-RU" sz="1000" b="1" i="0" strike="noStrike">
            <a:solidFill>
              <a:srgbClr val="007434"/>
            </a:solidFill>
            <a:latin typeface="Calibri"/>
          </a:endParaRPr>
        </a:p>
      </xdr:txBody>
    </xdr:sp>
    <xdr:clientData/>
  </xdr:twoCellAnchor>
  <xdr:twoCellAnchor editAs="oneCell">
    <xdr:from>
      <xdr:col>10</xdr:col>
      <xdr:colOff>228600</xdr:colOff>
      <xdr:row>0</xdr:row>
      <xdr:rowOff>133350</xdr:rowOff>
    </xdr:from>
    <xdr:to>
      <xdr:col>20</xdr:col>
      <xdr:colOff>381635</xdr:colOff>
      <xdr:row>53</xdr:row>
      <xdr:rowOff>95250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133350"/>
          <a:ext cx="6249035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561975</xdr:colOff>
      <xdr:row>1</xdr:row>
      <xdr:rowOff>19049</xdr:rowOff>
    </xdr:from>
    <xdr:to>
      <xdr:col>7</xdr:col>
      <xdr:colOff>704850</xdr:colOff>
      <xdr:row>7</xdr:row>
      <xdr:rowOff>28574</xdr:rowOff>
    </xdr:to>
    <xdr:sp macro="" textlink="">
      <xdr:nvSpPr>
        <xdr:cNvPr id="4" name="Text Box 9"/>
        <xdr:cNvSpPr txBox="1">
          <a:spLocks noChangeArrowheads="1"/>
        </xdr:cNvSpPr>
      </xdr:nvSpPr>
      <xdr:spPr bwMode="auto">
        <a:xfrm>
          <a:off x="4200525" y="209549"/>
          <a:ext cx="17240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>
          <a:outerShdw dist="50800" dir="1380000" sx="1000" sy="1000" algn="ctr" rotWithShape="0">
            <a:srgbClr val="000000"/>
          </a:outerShdw>
        </a:effectLst>
        <a:scene3d>
          <a:camera prst="orthographicFront"/>
          <a:lightRig rig="threePt" dir="t"/>
        </a:scene3d>
        <a:sp3d prstMaterial="metal"/>
      </xdr:spPr>
      <xdr:txBody>
        <a:bodyPr vertOverflow="clip" wrap="square" lIns="0" tIns="0" rIns="0" bIns="0" anchor="ctr" upright="1"/>
        <a:lstStyle/>
        <a:p>
          <a:pPr algn="ctr" rtl="1">
            <a:defRPr sz="1000"/>
          </a:pPr>
          <a:r>
            <a:rPr lang="ru-RU" sz="1000" b="1" i="0" strike="noStrike">
              <a:solidFill>
                <a:srgbClr val="007434"/>
              </a:solidFill>
              <a:latin typeface="Calibri"/>
            </a:rPr>
            <a:t>Ваш персональный консультант</a:t>
          </a:r>
          <a:endParaRPr lang="ru-RU" sz="1000" b="1" i="0" strike="noStrike">
            <a:solidFill>
              <a:srgbClr val="007434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ru-RU" sz="1200" b="1" i="0" strike="noStrike">
              <a:solidFill>
                <a:srgbClr val="007434"/>
              </a:solidFill>
              <a:latin typeface="Calibri"/>
            </a:rPr>
            <a:t>Уршалович Алексей Петрович</a:t>
          </a:r>
        </a:p>
        <a:p>
          <a:pPr algn="ctr" rtl="1">
            <a:defRPr sz="1000"/>
          </a:pPr>
          <a:r>
            <a:rPr lang="ru-RU" sz="1000" b="1" i="0" strike="noStrike">
              <a:solidFill>
                <a:srgbClr val="007434"/>
              </a:solidFill>
              <a:latin typeface="Calibri"/>
            </a:rPr>
            <a:t>Тел. +7911-100-23-29</a:t>
          </a:r>
        </a:p>
        <a:p>
          <a:pPr algn="ctr" rtl="1">
            <a:defRPr sz="1000"/>
          </a:pPr>
          <a:r>
            <a:rPr lang="en-US" sz="1000" b="1" i="0" strike="noStrike">
              <a:solidFill>
                <a:srgbClr val="007434"/>
              </a:solidFill>
              <a:latin typeface="Calibri"/>
            </a:rPr>
            <a:t>e-mail: </a:t>
          </a:r>
          <a:r>
            <a:rPr lang="en-US" sz="1000" b="1" i="0" strike="noStrike">
              <a:solidFill>
                <a:srgbClr val="0000FF"/>
              </a:solidFill>
              <a:latin typeface="Calibri"/>
            </a:rPr>
            <a:t>vsevreso@yandex.ru</a:t>
          </a:r>
          <a:endParaRPr lang="en-US" sz="1000" b="1" i="0" strike="noStrike">
            <a:solidFill>
              <a:srgbClr val="007434"/>
            </a:solidFill>
            <a:latin typeface="Times New Roman"/>
            <a:cs typeface="Times New Roman"/>
          </a:endParaRPr>
        </a:p>
        <a:p>
          <a:pPr algn="ctr" rtl="1">
            <a:defRPr sz="1000"/>
          </a:pPr>
          <a:r>
            <a:rPr lang="en-US" sz="1000" b="1" i="0" strike="noStrike">
              <a:solidFill>
                <a:srgbClr val="007434"/>
              </a:solidFill>
              <a:latin typeface="Calibri"/>
            </a:rPr>
            <a:t>skype: alexfon78</a:t>
          </a:r>
        </a:p>
        <a:p>
          <a:pPr algn="l" rtl="1">
            <a:defRPr sz="1000"/>
          </a:pPr>
          <a:endParaRPr lang="en-US" sz="1000" b="1" i="0" strike="noStrike">
            <a:solidFill>
              <a:srgbClr val="007434"/>
            </a:solidFill>
            <a:latin typeface="Calibri"/>
          </a:endParaRPr>
        </a:p>
      </xdr:txBody>
    </xdr:sp>
    <xdr:clientData/>
  </xdr:twoCellAnchor>
  <xdr:twoCellAnchor editAs="oneCell">
    <xdr:from>
      <xdr:col>3</xdr:col>
      <xdr:colOff>533400</xdr:colOff>
      <xdr:row>1</xdr:row>
      <xdr:rowOff>133350</xdr:rowOff>
    </xdr:from>
    <xdr:to>
      <xdr:col>16</xdr:col>
      <xdr:colOff>447675</xdr:colOff>
      <xdr:row>58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323850"/>
          <a:ext cx="7839075" cy="10877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4:AS69"/>
  <sheetViews>
    <sheetView tabSelected="1" workbookViewId="0">
      <selection activeCell="F13" sqref="F13"/>
    </sheetView>
  </sheetViews>
  <sheetFormatPr defaultRowHeight="15" x14ac:dyDescent="0.25"/>
  <cols>
    <col min="1" max="1" width="9.140625" style="2"/>
    <col min="2" max="2" width="12.5703125" style="2" customWidth="1"/>
    <col min="3" max="3" width="10" style="2" customWidth="1"/>
    <col min="4" max="4" width="9.140625" style="2"/>
    <col min="5" max="7" width="11.42578125" style="2" customWidth="1"/>
    <col min="8" max="8" width="11.28515625" style="2" customWidth="1"/>
    <col min="9" max="9" width="12.42578125" style="2" customWidth="1"/>
    <col min="10" max="10" width="11.85546875" style="2" customWidth="1"/>
    <col min="11" max="16384" width="9.140625" style="2"/>
  </cols>
  <sheetData>
    <row r="4" spans="2:10" x14ac:dyDescent="0.25">
      <c r="C4" s="3"/>
      <c r="D4" s="3"/>
    </row>
    <row r="5" spans="2:10" x14ac:dyDescent="0.25">
      <c r="C5" s="3"/>
      <c r="D5" s="3"/>
    </row>
    <row r="6" spans="2:10" ht="15" customHeight="1" x14ac:dyDescent="0.25">
      <c r="B6" s="33"/>
      <c r="C6" s="34"/>
      <c r="D6" s="34"/>
      <c r="E6" s="34"/>
      <c r="F6" s="34"/>
      <c r="G6" s="34"/>
      <c r="H6" s="34"/>
      <c r="I6" s="34"/>
      <c r="J6" s="34"/>
    </row>
    <row r="7" spans="2:10" x14ac:dyDescent="0.25">
      <c r="C7" s="3"/>
      <c r="D7" s="3"/>
    </row>
    <row r="8" spans="2:10" ht="15" customHeight="1" x14ac:dyDescent="0.25">
      <c r="B8" s="35" t="s">
        <v>25</v>
      </c>
      <c r="C8" s="35"/>
      <c r="D8" s="35"/>
      <c r="E8" s="35"/>
      <c r="F8" s="35"/>
      <c r="G8" s="35"/>
      <c r="H8" s="35"/>
      <c r="I8" s="35"/>
      <c r="J8" s="35"/>
    </row>
    <row r="9" spans="2:10" x14ac:dyDescent="0.25">
      <c r="B9" s="36"/>
      <c r="C9" s="36"/>
      <c r="D9" s="36"/>
      <c r="E9" s="36"/>
      <c r="F9" s="36"/>
      <c r="G9" s="36"/>
      <c r="H9" s="36"/>
      <c r="I9" s="36"/>
      <c r="J9" s="36"/>
    </row>
    <row r="10" spans="2:10" x14ac:dyDescent="0.25">
      <c r="B10" s="4"/>
      <c r="C10" s="4"/>
      <c r="D10" s="21"/>
      <c r="E10" s="19">
        <f>SUM(SUM(IF(E13=50000,140,IF(E13=150000,420,IF(E13=300000,840,0))))*E28)</f>
        <v>0</v>
      </c>
      <c r="F10" s="19">
        <f>SUM((0.1%*F13)*F19*F20*F21*F23*F25*F26*F27)</f>
        <v>0</v>
      </c>
      <c r="G10" s="19">
        <f>SUM((0.6%*G13)*G15*G16*G19*G18*G20*G22*G23*G24*G26*G27)</f>
        <v>0</v>
      </c>
      <c r="H10" s="19">
        <f>SUM((0.6%*H13)*H15*H16*H18*H19*H20*H22*H23*H24*H26*H27)</f>
        <v>0</v>
      </c>
      <c r="I10" s="19">
        <f>SUM((0.6%*I13)*I15*I16*I18*I19*I20*I22*I23*I24*I26*I27)</f>
        <v>0</v>
      </c>
      <c r="J10" s="19">
        <f>SUM((SUM(IF(J13=30000,1350,IF(J13=100000,1500,IF(J13=150000,1800,IF(J13=300000,2700,IF(J13=600000,3600,IF(J13=1000000,6000,IF(J13=1500000,9000,IF(J13=3000000,18000,IF(J13=5000000,25000,IF(J13=10000000,40000,IF(J13=30000000,90000,0)))))))))))))*J15*J19*J20*J24*J26*J27)</f>
        <v>0</v>
      </c>
    </row>
    <row r="11" spans="2:10" ht="15" customHeight="1" x14ac:dyDescent="0.25">
      <c r="B11" s="37" t="s">
        <v>29</v>
      </c>
      <c r="C11" s="38"/>
      <c r="D11" s="39"/>
      <c r="E11" s="43" t="s">
        <v>12</v>
      </c>
      <c r="F11" s="45" t="s">
        <v>0</v>
      </c>
      <c r="G11" s="45" t="s">
        <v>1</v>
      </c>
      <c r="H11" s="45" t="s">
        <v>11</v>
      </c>
      <c r="I11" s="45" t="s">
        <v>2</v>
      </c>
      <c r="J11" s="45" t="s">
        <v>3</v>
      </c>
    </row>
    <row r="12" spans="2:10" x14ac:dyDescent="0.25">
      <c r="B12" s="40"/>
      <c r="C12" s="41"/>
      <c r="D12" s="42"/>
      <c r="E12" s="44"/>
      <c r="F12" s="46"/>
      <c r="G12" s="46"/>
      <c r="H12" s="46"/>
      <c r="I12" s="46"/>
      <c r="J12" s="46"/>
    </row>
    <row r="13" spans="2:10" ht="15" customHeight="1" x14ac:dyDescent="0.25">
      <c r="B13" s="47" t="s">
        <v>13</v>
      </c>
      <c r="C13" s="48"/>
      <c r="D13" s="49"/>
      <c r="E13" s="6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</row>
    <row r="14" spans="2:10" ht="15" customHeight="1" x14ac:dyDescent="0.25">
      <c r="B14" s="50" t="s">
        <v>28</v>
      </c>
      <c r="C14" s="50"/>
      <c r="D14" s="50"/>
      <c r="E14" s="50"/>
      <c r="F14" s="50"/>
      <c r="G14" s="50"/>
      <c r="H14" s="50"/>
      <c r="I14" s="50"/>
      <c r="J14" s="50"/>
    </row>
    <row r="15" spans="2:10" ht="15" customHeight="1" x14ac:dyDescent="0.25">
      <c r="B15" s="51" t="s">
        <v>4</v>
      </c>
      <c r="C15" s="52"/>
      <c r="D15" s="53"/>
      <c r="E15" s="22"/>
      <c r="F15" s="11"/>
      <c r="G15" s="11">
        <f>IF(AND(E15&gt;2,E15&lt;50),1,1.25)</f>
        <v>1.25</v>
      </c>
      <c r="H15" s="11">
        <f>IF(AND(E15&gt;2,E15&lt;50),1,1.25)</f>
        <v>1.25</v>
      </c>
      <c r="I15" s="11">
        <f>IF(AND(E15&gt;2,E15&lt;50),1,1.25)</f>
        <v>1.25</v>
      </c>
      <c r="J15" s="12">
        <f>IF(AND(E15&gt;2,E15&lt;50),1,1.25)</f>
        <v>1.25</v>
      </c>
    </row>
    <row r="16" spans="2:10" ht="15" customHeight="1" x14ac:dyDescent="0.25">
      <c r="B16" s="54" t="s">
        <v>26</v>
      </c>
      <c r="C16" s="55"/>
      <c r="D16" s="56"/>
      <c r="E16" s="15"/>
      <c r="F16" s="24">
        <f>SUM(E17-E16)</f>
        <v>0</v>
      </c>
      <c r="G16" s="13">
        <f>IF(OR(E16=E17,E16=1,E16=2),1.05,1)</f>
        <v>1.05</v>
      </c>
      <c r="H16" s="13">
        <f>IF(OR(E16=E17,E16=1,E16=2),1.05,1)</f>
        <v>1.05</v>
      </c>
      <c r="I16" s="13">
        <f>IF(OR(E16=E17,E16=1,E16=2),1.1,1)</f>
        <v>1.1000000000000001</v>
      </c>
      <c r="J16" s="14"/>
    </row>
    <row r="17" spans="2:11" ht="15" customHeight="1" x14ac:dyDescent="0.25">
      <c r="B17" s="57" t="s">
        <v>27</v>
      </c>
      <c r="C17" s="58"/>
      <c r="D17" s="59"/>
      <c r="E17" s="15"/>
      <c r="F17" s="24">
        <f>IF(OR(F16&lt;0,E16="",E17=""),0,1)</f>
        <v>0</v>
      </c>
      <c r="G17" s="13"/>
      <c r="H17" s="13"/>
      <c r="I17" s="13"/>
      <c r="J17" s="14"/>
    </row>
    <row r="18" spans="2:11" ht="15" customHeight="1" x14ac:dyDescent="0.25">
      <c r="B18" s="60" t="s">
        <v>30</v>
      </c>
      <c r="C18" s="55"/>
      <c r="D18" s="56"/>
      <c r="E18" s="7"/>
      <c r="F18" s="13"/>
      <c r="G18" s="13">
        <f>IF(AND(E18="",E16&lt;2),1.05,(IF(AND(E18="НЕТ",E16&lt;2),1.05,1)))</f>
        <v>1.05</v>
      </c>
      <c r="H18" s="13">
        <f>IF(AND(E18="",E16&lt;2),1.05,(IF(AND(E18="НЕТ",E16&lt;2),1.05,1)))</f>
        <v>1.05</v>
      </c>
      <c r="I18" s="13">
        <f>IF(AND(E18="",E16&lt;2),1.1,(IF(AND(E18="НЕТ",E16&lt;2),1.1,1)))</f>
        <v>1.1000000000000001</v>
      </c>
      <c r="J18" s="14"/>
    </row>
    <row r="19" spans="2:11" ht="15" customHeight="1" x14ac:dyDescent="0.25">
      <c r="B19" s="63" t="s">
        <v>31</v>
      </c>
      <c r="C19" s="64"/>
      <c r="D19" s="65"/>
      <c r="E19" s="7"/>
      <c r="F19" s="13">
        <f>IF(E19="ДА",5,1)</f>
        <v>1</v>
      </c>
      <c r="G19" s="13">
        <f>IF(E19="ДА",5,1)</f>
        <v>1</v>
      </c>
      <c r="H19" s="13">
        <f>IF(E19="ДА",5,1)</f>
        <v>1</v>
      </c>
      <c r="I19" s="13">
        <f>IF(E19="ДА",5,1)</f>
        <v>1</v>
      </c>
      <c r="J19" s="14">
        <f>IF(E19="ДА",5,1)</f>
        <v>1</v>
      </c>
    </row>
    <row r="20" spans="2:11" ht="15" customHeight="1" x14ac:dyDescent="0.25">
      <c r="B20" s="54" t="s">
        <v>5</v>
      </c>
      <c r="C20" s="55"/>
      <c r="D20" s="56"/>
      <c r="E20" s="7"/>
      <c r="F20" s="13">
        <f>IF(E20="НЕТ",1,1.25)</f>
        <v>1.25</v>
      </c>
      <c r="G20" s="13">
        <f>IF(E20="НЕТ",1,1.25)</f>
        <v>1.25</v>
      </c>
      <c r="H20" s="13">
        <f>IF(E20="НЕТ",1,1.25)</f>
        <v>1.25</v>
      </c>
      <c r="I20" s="13">
        <f>IF(E20="НЕТ",1,1.25)</f>
        <v>1.25</v>
      </c>
      <c r="J20" s="14">
        <f>IF(E20="НЕТ",1,1.25)</f>
        <v>1.25</v>
      </c>
    </row>
    <row r="21" spans="2:11" ht="15" customHeight="1" x14ac:dyDescent="0.25">
      <c r="B21" s="54" t="s">
        <v>14</v>
      </c>
      <c r="C21" s="55"/>
      <c r="D21" s="56"/>
      <c r="E21" s="7"/>
      <c r="F21" s="13">
        <f>IF(E21="ДА",1,0)</f>
        <v>0</v>
      </c>
      <c r="G21" s="13"/>
      <c r="H21" s="13"/>
      <c r="I21" s="13"/>
      <c r="J21" s="14"/>
    </row>
    <row r="22" spans="2:11" ht="15" customHeight="1" x14ac:dyDescent="0.25">
      <c r="B22" s="54" t="s">
        <v>15</v>
      </c>
      <c r="C22" s="55"/>
      <c r="D22" s="56"/>
      <c r="E22" s="7"/>
      <c r="F22" s="13"/>
      <c r="G22" s="13">
        <f>IF(E22="ДА",0.85,1)</f>
        <v>1</v>
      </c>
      <c r="H22" s="13">
        <f>IF(E22="ДА",0.85,1)</f>
        <v>1</v>
      </c>
      <c r="I22" s="13">
        <f>IF(E22="ДА",0.8,1)</f>
        <v>1</v>
      </c>
      <c r="J22" s="14"/>
    </row>
    <row r="23" spans="2:11" ht="15" customHeight="1" x14ac:dyDescent="0.25">
      <c r="B23" s="54" t="s">
        <v>6</v>
      </c>
      <c r="C23" s="55"/>
      <c r="D23" s="56"/>
      <c r="E23" s="7"/>
      <c r="F23" s="13">
        <f>IF(E23="ДА",1.05,1)</f>
        <v>1</v>
      </c>
      <c r="G23" s="13">
        <f>IF(E23="ДА",1.05,1)</f>
        <v>1</v>
      </c>
      <c r="H23" s="13">
        <f>IF(E23="ДА",1.05,1)</f>
        <v>1</v>
      </c>
      <c r="I23" s="13">
        <f>IF(E23="ДА",1.05,1)</f>
        <v>1</v>
      </c>
      <c r="J23" s="14"/>
      <c r="K23" s="8"/>
    </row>
    <row r="24" spans="2:11" ht="15" customHeight="1" x14ac:dyDescent="0.25">
      <c r="B24" s="54" t="s">
        <v>7</v>
      </c>
      <c r="C24" s="55"/>
      <c r="D24" s="56"/>
      <c r="E24" s="7"/>
      <c r="F24" s="13"/>
      <c r="G24" s="13">
        <f>IF(E24="ДА",0.7,1)</f>
        <v>1</v>
      </c>
      <c r="H24" s="13">
        <f>IF(E24="ДА",0.7,1)</f>
        <v>1</v>
      </c>
      <c r="I24" s="13">
        <f>IF(E24="ДА",0.7,1)</f>
        <v>1</v>
      </c>
      <c r="J24" s="14">
        <f>IF(E24="ДА",0.7,1)</f>
        <v>1</v>
      </c>
    </row>
    <row r="25" spans="2:11" ht="15" customHeight="1" x14ac:dyDescent="0.25">
      <c r="B25" s="54" t="s">
        <v>8</v>
      </c>
      <c r="C25" s="55"/>
      <c r="D25" s="56"/>
      <c r="E25" s="7"/>
      <c r="F25" s="13">
        <f>IF(E25="ДА",0.7,1)</f>
        <v>1</v>
      </c>
      <c r="G25" s="13"/>
      <c r="H25" s="13"/>
      <c r="I25" s="13"/>
      <c r="J25" s="14"/>
    </row>
    <row r="26" spans="2:11" ht="15" customHeight="1" x14ac:dyDescent="0.25">
      <c r="B26" s="54" t="s">
        <v>16</v>
      </c>
      <c r="C26" s="55"/>
      <c r="D26" s="56"/>
      <c r="E26" s="9"/>
      <c r="F26" s="13">
        <f>IF(E26=5000,0.8,IF(E26=10000,0.75,IF(E26=30000,0.7,1)))</f>
        <v>1</v>
      </c>
      <c r="G26" s="13">
        <f>IF(E26=0,1,IF(E26=5000,0.8,IF(E26=10000,0.75,IF(E26=30000,0.7,1))))</f>
        <v>1</v>
      </c>
      <c r="H26" s="13">
        <f>IF(E26=0,1,IF(E26=5000,0.8,IF(E26=10000,0.75,IF(E26=30000,0.7,1))))</f>
        <v>1</v>
      </c>
      <c r="I26" s="13">
        <f>IF(E26=0,1,IF(E26=5000,0.8,IF(E26=10000,0.75,IF(E26=30000,0.7,1))))</f>
        <v>1</v>
      </c>
      <c r="J26" s="14">
        <f>IF(E26=0,1,IF(E26=5000,0.8,IF(E26=10000,0.75,IF(E26=30000,0.7,1))))</f>
        <v>1</v>
      </c>
    </row>
    <row r="27" spans="2:11" ht="15" customHeight="1" x14ac:dyDescent="0.25">
      <c r="B27" s="57" t="s">
        <v>10</v>
      </c>
      <c r="C27" s="61"/>
      <c r="D27" s="62"/>
      <c r="E27" s="20"/>
      <c r="F27" s="16">
        <f>IF(E27=1,0.2,IF(E27=2,0.3,IF(E27=3,0.4,IF(E27=4,0.5,IF(E27=5,0.6,IF(E27=6,0.7,IF(E27=7,0.75,IF(E27=8,0.8,IF(E27=9,0.85,IF(E27=10,0.9,IF(E27=11,0.95,IF(E27=12,1,0))))))))))))</f>
        <v>0</v>
      </c>
      <c r="G27" s="16">
        <f>IF(E27=1,0.2,IF(E27=2,0.3,IF(E27=3,0.4,IF(E27=4,0.5,IF(E27=5,0.6,IF(E27=6,0.7,IF(E27=7,0.75,IF(E27=8,0.8,IF(E27=9,0.85,IF(E27=10,0.9,IF(E27=11,0.95,IF(E27=12,1,0))))))))))))</f>
        <v>0</v>
      </c>
      <c r="H27" s="16">
        <f>IF(E27=1,0.2,IF(E27=2,0.3,IF(E27=3,0.4,IF(E27=4,0.5,IF(E27=5,0.6,IF(E27=6,0.7,IF(E27=7,0.75,IF(E27=8,0.8,IF(E27=9,0.85,IF(E27=10,0.9,IF(E27=11,0.95,IF(E27=12,1,0))))))))))))</f>
        <v>0</v>
      </c>
      <c r="I27" s="13">
        <f>IF(E27=1,0.2,IF(E27=2,0.3,IF(E27=3,0.4,IF(E27=4,0.5,IF(E27=5,0.6,IF(E27=6,0.7,IF(E27=7,0.75,IF(E27=8,0.8,IF(E27=9,0.85,IF(E27=10,0.9,IF(E27=11,0.95,IF(E27=12,1,0))))))))))))</f>
        <v>0</v>
      </c>
      <c r="J27" s="14">
        <f>IF(E27=1,0.2,IF(E27=2,0.3,IF(E27=3,0.4,IF(E27=4,0.5,IF(E27=5,0.6,IF(E27=6,0.7,IF(E27=7,0.75,IF(E27=8,0.8,IF(E27=9,0.85,IF(E27=10,0.9,IF(E27=11,0.95,IF(E27=12,1,0))))))))))))</f>
        <v>0</v>
      </c>
    </row>
    <row r="28" spans="2:11" ht="15" customHeight="1" x14ac:dyDescent="0.25">
      <c r="B28" s="54" t="s">
        <v>9</v>
      </c>
      <c r="C28" s="55"/>
      <c r="D28" s="56"/>
      <c r="E28" s="20"/>
      <c r="F28" s="16"/>
      <c r="G28" s="16"/>
      <c r="H28" s="16"/>
      <c r="I28" s="13"/>
      <c r="J28" s="14"/>
    </row>
    <row r="29" spans="2:11" ht="15" customHeight="1" x14ac:dyDescent="0.25">
      <c r="B29" s="66" t="s">
        <v>17</v>
      </c>
      <c r="C29" s="67"/>
      <c r="D29" s="68"/>
      <c r="E29" s="69"/>
      <c r="F29" s="16">
        <f>IF(E29=1,0.95,IF(E29=2,0.9,IF(E29=3,0.85,IF(E29=4,0.8,1))))</f>
        <v>1</v>
      </c>
      <c r="G29" s="16"/>
      <c r="H29" s="16"/>
      <c r="I29" s="13"/>
      <c r="J29" s="14"/>
    </row>
    <row r="30" spans="2:11" ht="15" customHeight="1" x14ac:dyDescent="0.25">
      <c r="B30" s="57"/>
      <c r="C30" s="58"/>
      <c r="D30" s="59"/>
      <c r="E30" s="70"/>
      <c r="F30" s="16"/>
      <c r="G30" s="16"/>
      <c r="H30" s="16"/>
      <c r="I30" s="13"/>
      <c r="J30" s="14"/>
    </row>
    <row r="31" spans="2:11" ht="15" customHeight="1" x14ac:dyDescent="0.25">
      <c r="B31" s="57" t="s">
        <v>34</v>
      </c>
      <c r="C31" s="58"/>
      <c r="D31" s="59"/>
      <c r="E31" s="69"/>
      <c r="F31" s="16">
        <f>IF(E31="ДА",0.85,1)</f>
        <v>1</v>
      </c>
      <c r="G31" s="16"/>
      <c r="H31" s="16"/>
      <c r="I31" s="13"/>
      <c r="J31" s="14"/>
    </row>
    <row r="32" spans="2:11" ht="15" customHeight="1" x14ac:dyDescent="0.25">
      <c r="B32" s="72"/>
      <c r="C32" s="73"/>
      <c r="D32" s="74"/>
      <c r="E32" s="71"/>
      <c r="F32" s="27"/>
      <c r="G32" s="27"/>
      <c r="H32" s="27"/>
      <c r="I32" s="28"/>
      <c r="J32" s="29"/>
    </row>
    <row r="33" spans="2:10" ht="15" customHeight="1" x14ac:dyDescent="0.25">
      <c r="B33" s="77" t="s">
        <v>18</v>
      </c>
      <c r="C33" s="77"/>
      <c r="D33" s="77"/>
      <c r="E33" s="77"/>
      <c r="F33" s="77"/>
      <c r="G33" s="77"/>
      <c r="H33" s="77"/>
      <c r="I33" s="77"/>
      <c r="J33" s="77"/>
    </row>
    <row r="34" spans="2:10" ht="15" customHeight="1" x14ac:dyDescent="0.25">
      <c r="B34" s="37" t="s">
        <v>19</v>
      </c>
      <c r="C34" s="38"/>
      <c r="D34" s="38"/>
      <c r="E34" s="82" t="s">
        <v>20</v>
      </c>
      <c r="F34" s="82"/>
      <c r="G34" s="82"/>
      <c r="H34" s="82"/>
      <c r="I34" s="83">
        <f>SUM(SUM(IF(SUM(E10:J10)=0,0,1)*SUM(IF(OR(E16="",E17="",F16&lt;0),0,1)*SUM(IF(AND(E15&gt;29,E19="ДА"),0,1)*SUM(IF(SUM(E10:J10)&lt;600,600,SUM(E10:J10))*SUM(IF(F29&lt;F31,F29,F31))*SUM(IF(E40=0,1,SUM(1-E40))))))))</f>
        <v>0</v>
      </c>
      <c r="J34" s="84"/>
    </row>
    <row r="35" spans="2:10" ht="15" customHeight="1" x14ac:dyDescent="0.25">
      <c r="B35" s="78"/>
      <c r="C35" s="79"/>
      <c r="D35" s="79"/>
      <c r="E35" s="85" t="s">
        <v>21</v>
      </c>
      <c r="F35" s="85"/>
      <c r="G35" s="85"/>
      <c r="H35" s="85"/>
      <c r="I35" s="86">
        <f>SUM((I34*(IF(E27=12,1.05,0)))/2)</f>
        <v>0</v>
      </c>
      <c r="J35" s="87"/>
    </row>
    <row r="36" spans="2:10" x14ac:dyDescent="0.25">
      <c r="B36" s="80"/>
      <c r="C36" s="81"/>
      <c r="D36" s="81"/>
      <c r="E36" s="88" t="s">
        <v>22</v>
      </c>
      <c r="F36" s="88"/>
      <c r="G36" s="88"/>
      <c r="H36" s="88"/>
      <c r="I36" s="89">
        <f>IF(I34="? Этажность ?",0,SUM(((I34*(IF(E27=12,1.1,0)))/4)*(IF(I34&gt;50000,1,0))))</f>
        <v>0</v>
      </c>
      <c r="J36" s="90"/>
    </row>
    <row r="37" spans="2:10" x14ac:dyDescent="0.25">
      <c r="B37" s="76" t="str">
        <f>IF(AND(F17=0,SUM(E13:J13)&gt;0),"Этажность ?",IF(AND(E15&lt;30,E19="ДА"),"!!! СТРАХОВАНИЕ ТОЛЬКО ПО СОГЛАСОВАНИИЮ С ЦОК !!!",IF(AND(E15&gt;29,E19="ДА"),"!!! НА СТРАХОВАНИЕ НЕ ПРИНИМАЕТСЯ !!!",IF(I34&gt;0,"Не забудьте обратиться к своему агенту за дополнительными скидками",""))))</f>
        <v/>
      </c>
      <c r="C37" s="76"/>
      <c r="D37" s="76"/>
      <c r="E37" s="76"/>
      <c r="F37" s="76"/>
      <c r="G37" s="76"/>
      <c r="H37" s="76"/>
      <c r="I37" s="76"/>
      <c r="J37" s="76"/>
    </row>
    <row r="38" spans="2:10" x14ac:dyDescent="0.25">
      <c r="B38" s="75" t="str">
        <f>IF(AND(SUM(E13:J13)&gt;0,E27=""),"Срок страхования ?","")</f>
        <v/>
      </c>
      <c r="C38" s="75"/>
      <c r="D38" s="75"/>
      <c r="E38" s="75"/>
      <c r="F38" s="75"/>
      <c r="G38" s="75"/>
      <c r="H38" s="75"/>
      <c r="I38" s="75"/>
      <c r="J38" s="75"/>
    </row>
    <row r="39" spans="2:10" ht="15" customHeight="1" x14ac:dyDescent="0.25">
      <c r="B39" s="25"/>
      <c r="F39" s="25"/>
      <c r="G39" s="25"/>
      <c r="H39" s="25"/>
      <c r="I39" s="25"/>
      <c r="J39" s="25"/>
    </row>
    <row r="40" spans="2:10" ht="15" customHeight="1" x14ac:dyDescent="0.25">
      <c r="B40" s="26"/>
      <c r="E40" s="23">
        <v>0</v>
      </c>
      <c r="F40" s="31" t="s">
        <v>32</v>
      </c>
      <c r="G40" s="32"/>
      <c r="H40" s="26"/>
      <c r="I40" s="26"/>
      <c r="J40" s="26"/>
    </row>
    <row r="41" spans="2:10" ht="15" customHeight="1" x14ac:dyDescent="0.25">
      <c r="B41" s="30" t="s">
        <v>33</v>
      </c>
      <c r="C41" s="30"/>
      <c r="D41" s="30"/>
      <c r="E41" s="30"/>
      <c r="F41" s="30"/>
      <c r="G41" s="30"/>
      <c r="H41" s="30"/>
      <c r="I41" s="30"/>
      <c r="J41" s="30"/>
    </row>
    <row r="42" spans="2:10" ht="15" customHeight="1" x14ac:dyDescent="0.25">
      <c r="B42" s="30"/>
      <c r="C42" s="30"/>
      <c r="D42" s="30"/>
      <c r="E42" s="30"/>
      <c r="F42" s="30"/>
      <c r="G42" s="30"/>
      <c r="H42" s="30"/>
      <c r="I42" s="30"/>
      <c r="J42" s="30"/>
    </row>
    <row r="43" spans="2:10" x14ac:dyDescent="0.25">
      <c r="B43" s="30"/>
      <c r="C43" s="30"/>
      <c r="D43" s="30"/>
      <c r="E43" s="30"/>
      <c r="F43" s="30"/>
      <c r="G43" s="30"/>
      <c r="H43" s="30"/>
      <c r="I43" s="30"/>
      <c r="J43" s="30"/>
    </row>
    <row r="44" spans="2:10" x14ac:dyDescent="0.25">
      <c r="B44" s="30"/>
      <c r="C44" s="30"/>
      <c r="D44" s="30"/>
      <c r="E44" s="30"/>
      <c r="F44" s="30"/>
      <c r="G44" s="30"/>
      <c r="H44" s="30"/>
      <c r="I44" s="30"/>
      <c r="J44" s="30"/>
    </row>
    <row r="45" spans="2:10" x14ac:dyDescent="0.25">
      <c r="B45" s="30"/>
      <c r="C45" s="30"/>
      <c r="D45" s="30"/>
      <c r="E45" s="30"/>
      <c r="F45" s="30"/>
      <c r="G45" s="30"/>
      <c r="H45" s="30"/>
      <c r="I45" s="30"/>
      <c r="J45" s="30"/>
    </row>
    <row r="46" spans="2:10" x14ac:dyDescent="0.25">
      <c r="B46" s="30"/>
      <c r="C46" s="30"/>
      <c r="D46" s="30"/>
      <c r="E46" s="30"/>
      <c r="F46" s="30"/>
      <c r="G46" s="30"/>
      <c r="H46" s="30"/>
      <c r="I46" s="30"/>
      <c r="J46" s="30"/>
    </row>
    <row r="47" spans="2:10" x14ac:dyDescent="0.25">
      <c r="B47" s="30"/>
      <c r="C47" s="30"/>
      <c r="D47" s="30"/>
      <c r="E47" s="30"/>
      <c r="F47" s="30"/>
      <c r="G47" s="30"/>
      <c r="H47" s="30"/>
      <c r="I47" s="30"/>
      <c r="J47" s="30"/>
    </row>
    <row r="48" spans="2:10" x14ac:dyDescent="0.25">
      <c r="B48" s="30"/>
      <c r="C48" s="30"/>
      <c r="D48" s="30"/>
      <c r="E48" s="30"/>
      <c r="F48" s="30"/>
      <c r="G48" s="30"/>
      <c r="H48" s="30"/>
      <c r="I48" s="30"/>
      <c r="J48" s="30"/>
    </row>
    <row r="49" spans="1:45" x14ac:dyDescent="0.25">
      <c r="B49" s="30"/>
      <c r="C49" s="30"/>
      <c r="D49" s="30"/>
      <c r="E49" s="30"/>
      <c r="F49" s="30"/>
      <c r="G49" s="30"/>
      <c r="H49" s="30"/>
      <c r="I49" s="30"/>
      <c r="J49" s="30"/>
    </row>
    <row r="50" spans="1:45" x14ac:dyDescent="0.25">
      <c r="A50" s="10"/>
      <c r="B50" s="10">
        <v>1</v>
      </c>
      <c r="C50" s="10">
        <v>2</v>
      </c>
      <c r="D50" s="10">
        <v>3</v>
      </c>
      <c r="E50" s="10">
        <v>4</v>
      </c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</row>
    <row r="51" spans="1:45" x14ac:dyDescent="0.25">
      <c r="A51" s="10"/>
      <c r="B51" s="10" t="s">
        <v>24</v>
      </c>
      <c r="C51" s="10"/>
      <c r="D51" s="10">
        <v>5000</v>
      </c>
      <c r="E51" s="10">
        <v>10000</v>
      </c>
      <c r="F51" s="10">
        <v>30000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</row>
    <row r="52" spans="1:45" x14ac:dyDescent="0.25">
      <c r="A52" s="10"/>
      <c r="B52" s="10" t="s">
        <v>23</v>
      </c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</row>
    <row r="53" spans="1:45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8"/>
      <c r="AR53" s="18"/>
    </row>
    <row r="54" spans="1:45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8"/>
      <c r="AR54" s="18"/>
    </row>
    <row r="55" spans="1:45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8"/>
      <c r="AR55" s="18"/>
    </row>
    <row r="56" spans="1:45" x14ac:dyDescent="0.25">
      <c r="A56" s="10"/>
      <c r="B56" s="10">
        <v>1</v>
      </c>
      <c r="C56" s="10">
        <v>2</v>
      </c>
      <c r="D56" s="10">
        <v>3</v>
      </c>
      <c r="E56" s="10">
        <v>4</v>
      </c>
      <c r="F56" s="10">
        <v>5</v>
      </c>
      <c r="G56" s="10">
        <v>6</v>
      </c>
      <c r="H56" s="10">
        <v>7</v>
      </c>
      <c r="I56" s="10">
        <v>8</v>
      </c>
      <c r="J56" s="10">
        <v>9</v>
      </c>
      <c r="K56" s="10">
        <v>10</v>
      </c>
      <c r="L56" s="10">
        <v>11</v>
      </c>
      <c r="M56" s="10">
        <v>12</v>
      </c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8"/>
      <c r="AR56" s="18"/>
    </row>
    <row r="57" spans="1:45" x14ac:dyDescent="0.25">
      <c r="A57" s="10">
        <v>0</v>
      </c>
      <c r="B57" s="10">
        <v>30000</v>
      </c>
      <c r="C57" s="10">
        <v>100000</v>
      </c>
      <c r="D57" s="10">
        <v>150000</v>
      </c>
      <c r="E57" s="10">
        <v>300000</v>
      </c>
      <c r="F57" s="10">
        <v>600000</v>
      </c>
      <c r="G57" s="10">
        <v>1000000</v>
      </c>
      <c r="H57" s="10">
        <v>1500000</v>
      </c>
      <c r="I57" s="10">
        <v>3000000</v>
      </c>
      <c r="J57" s="10">
        <v>5000000</v>
      </c>
      <c r="K57" s="10">
        <v>10000000</v>
      </c>
      <c r="L57" s="10">
        <v>30000000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8"/>
      <c r="AR57" s="18"/>
    </row>
    <row r="58" spans="1:45" x14ac:dyDescent="0.25">
      <c r="A58" s="10">
        <v>0</v>
      </c>
      <c r="B58" s="10">
        <v>50000</v>
      </c>
      <c r="C58" s="10">
        <v>150000</v>
      </c>
      <c r="D58" s="10">
        <v>300000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8"/>
      <c r="AR58" s="18"/>
    </row>
    <row r="59" spans="1:45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8"/>
      <c r="AR59" s="18"/>
    </row>
    <row r="60" spans="1:45" s="17" customFormat="1" x14ac:dyDescent="0.25">
      <c r="A60" s="10"/>
      <c r="B60" s="10">
        <v>1</v>
      </c>
      <c r="C60" s="10">
        <v>2</v>
      </c>
      <c r="D60" s="10">
        <v>3</v>
      </c>
      <c r="E60" s="10">
        <v>4</v>
      </c>
      <c r="F60" s="10">
        <v>5</v>
      </c>
      <c r="G60" s="10">
        <v>6</v>
      </c>
      <c r="H60" s="10">
        <v>7</v>
      </c>
      <c r="I60" s="10">
        <v>8</v>
      </c>
      <c r="J60" s="10">
        <v>9</v>
      </c>
      <c r="K60" s="10">
        <v>10</v>
      </c>
      <c r="L60" s="10">
        <v>11</v>
      </c>
      <c r="M60" s="10">
        <v>12</v>
      </c>
      <c r="N60" s="10">
        <v>13</v>
      </c>
      <c r="O60" s="10">
        <v>14</v>
      </c>
      <c r="P60" s="10">
        <v>15</v>
      </c>
      <c r="Q60" s="10">
        <v>16</v>
      </c>
      <c r="R60" s="10">
        <v>17</v>
      </c>
      <c r="S60" s="10">
        <v>18</v>
      </c>
      <c r="T60" s="10">
        <v>19</v>
      </c>
      <c r="U60" s="10">
        <v>20</v>
      </c>
      <c r="V60" s="10">
        <v>21</v>
      </c>
      <c r="W60" s="10">
        <v>22</v>
      </c>
      <c r="X60" s="10">
        <v>23</v>
      </c>
      <c r="Y60" s="10">
        <v>24</v>
      </c>
      <c r="Z60" s="10">
        <v>25</v>
      </c>
      <c r="AA60" s="10">
        <v>26</v>
      </c>
      <c r="AB60" s="10">
        <v>27</v>
      </c>
      <c r="AC60" s="10">
        <v>28</v>
      </c>
      <c r="AD60" s="10">
        <v>29</v>
      </c>
      <c r="AE60" s="10">
        <v>30</v>
      </c>
      <c r="AF60" s="10">
        <v>31</v>
      </c>
      <c r="AG60" s="10">
        <v>32</v>
      </c>
      <c r="AH60" s="10">
        <v>33</v>
      </c>
      <c r="AI60" s="10">
        <v>34</v>
      </c>
      <c r="AJ60" s="10">
        <v>35</v>
      </c>
      <c r="AK60" s="10">
        <v>36</v>
      </c>
      <c r="AL60" s="10">
        <v>37</v>
      </c>
      <c r="AM60" s="10">
        <v>38</v>
      </c>
      <c r="AN60" s="10">
        <v>39</v>
      </c>
      <c r="AO60" s="10">
        <v>40</v>
      </c>
      <c r="AP60" s="10"/>
      <c r="AQ60" s="18"/>
      <c r="AR60" s="18"/>
      <c r="AS60" s="18"/>
    </row>
    <row r="61" spans="1:45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8"/>
      <c r="AR61" s="18"/>
    </row>
    <row r="62" spans="1:45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8"/>
      <c r="AR62" s="18"/>
    </row>
    <row r="63" spans="1:45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8"/>
      <c r="AR63" s="18"/>
    </row>
    <row r="64" spans="1:45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8"/>
      <c r="AR64" s="18"/>
    </row>
    <row r="65" spans="1:44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</row>
    <row r="66" spans="1:44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</row>
    <row r="67" spans="1:44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</row>
    <row r="68" spans="1:44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</row>
    <row r="69" spans="1:44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</row>
  </sheetData>
  <sheetProtection password="8A6E" sheet="1" objects="1" scenarios="1"/>
  <mergeCells count="41">
    <mergeCell ref="B29:D30"/>
    <mergeCell ref="E29:E30"/>
    <mergeCell ref="E31:E32"/>
    <mergeCell ref="B31:D32"/>
    <mergeCell ref="B38:J38"/>
    <mergeCell ref="B37:J37"/>
    <mergeCell ref="B33:J33"/>
    <mergeCell ref="B34:D36"/>
    <mergeCell ref="E34:H34"/>
    <mergeCell ref="I34:J34"/>
    <mergeCell ref="E35:H35"/>
    <mergeCell ref="I35:J35"/>
    <mergeCell ref="E36:H36"/>
    <mergeCell ref="I36:J36"/>
    <mergeCell ref="B18:D18"/>
    <mergeCell ref="B27:D27"/>
    <mergeCell ref="B28:D28"/>
    <mergeCell ref="B24:D24"/>
    <mergeCell ref="B25:D25"/>
    <mergeCell ref="B26:D26"/>
    <mergeCell ref="B19:D19"/>
    <mergeCell ref="B20:D20"/>
    <mergeCell ref="B21:D21"/>
    <mergeCell ref="B22:D22"/>
    <mergeCell ref="B23:D23"/>
    <mergeCell ref="B41:J49"/>
    <mergeCell ref="F40:G40"/>
    <mergeCell ref="B6:J6"/>
    <mergeCell ref="B8:J9"/>
    <mergeCell ref="B11:D12"/>
    <mergeCell ref="E11:E12"/>
    <mergeCell ref="F11:F12"/>
    <mergeCell ref="G11:G12"/>
    <mergeCell ref="H11:H12"/>
    <mergeCell ref="I11:I12"/>
    <mergeCell ref="J11:J12"/>
    <mergeCell ref="B13:D13"/>
    <mergeCell ref="B14:J14"/>
    <mergeCell ref="B15:D15"/>
    <mergeCell ref="B16:D16"/>
    <mergeCell ref="B17:D17"/>
  </mergeCells>
  <dataValidations count="8">
    <dataValidation type="list" allowBlank="1" showInputMessage="1" showErrorMessage="1" sqref="E16:E17">
      <formula1>$A$60:$AO$60</formula1>
    </dataValidation>
    <dataValidation type="list" allowBlank="1" showInputMessage="1" showErrorMessage="1" sqref="E26">
      <formula1>$C$51:$F$51</formula1>
    </dataValidation>
    <dataValidation type="list" allowBlank="1" showInputMessage="1" showErrorMessage="1" sqref="E27">
      <formula1>$A$56:$M$56</formula1>
    </dataValidation>
    <dataValidation type="list" allowBlank="1" showInputMessage="1" showErrorMessage="1" sqref="J13">
      <formula1>$A$57:$L$57</formula1>
    </dataValidation>
    <dataValidation type="list" allowBlank="1" showInputMessage="1" showErrorMessage="1" sqref="E13">
      <formula1>$A$58:$D$58</formula1>
    </dataValidation>
    <dataValidation type="list" allowBlank="1" showInputMessage="1" showErrorMessage="1" sqref="E29">
      <formula1>$A$50:$E$50</formula1>
    </dataValidation>
    <dataValidation type="list" allowBlank="1" showInputMessage="1" showErrorMessage="1" sqref="E18:E25 E31:E32">
      <formula1>$B$51:$B$53</formula1>
    </dataValidation>
    <dataValidation type="whole" errorStyle="information" allowBlank="1" showInputMessage="1" error="МАСИМУМ 20%" prompt="МАКСИМУМ 20%" sqref="E40">
      <formula1>0</formula1>
      <formula2>20</formula2>
    </dataValidation>
  </dataValidations>
  <pageMargins left="0.25" right="0.25" top="0.75" bottom="0.75" header="0.3" footer="0.3"/>
  <pageSetup paperSize="9" orientation="portrait" horizontalDpi="4294967293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2" sqref="R12"/>
    </sheetView>
  </sheetViews>
  <sheetFormatPr defaultRowHeight="15" x14ac:dyDescent="0.25"/>
  <cols>
    <col min="1" max="16384" width="9.140625" style="1"/>
  </cols>
  <sheetData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домовой</vt:lpstr>
      <vt:lpstr>домовой коробка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Alex</cp:lastModifiedBy>
  <cp:lastPrinted>2016-01-27T18:33:25Z</cp:lastPrinted>
  <dcterms:created xsi:type="dcterms:W3CDTF">2010-06-29T06:45:40Z</dcterms:created>
  <dcterms:modified xsi:type="dcterms:W3CDTF">2017-04-04T23:06:48Z</dcterms:modified>
</cp:coreProperties>
</file>